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220" tabRatio="500"/>
  </bookViews>
  <sheets>
    <sheet name="НП-2" sheetId="9" r:id="rId1"/>
    <sheet name="ТГ-1" sheetId="6" r:id="rId2"/>
    <sheet name="ТГ-5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<sst xmlns="http://schemas.openxmlformats.org/spreadsheetml/2006/main" count="90" uniqueCount="36">
  <si>
    <t>Фамилия имя отчество</t>
  </si>
  <si>
    <t>Бег 30 м.</t>
  </si>
  <si>
    <t>баллы</t>
  </si>
  <si>
    <t>сгибание, разгибание рук в упоре</t>
  </si>
  <si>
    <t>наклов вперёд,стоя на возвышении</t>
  </si>
  <si>
    <t>прыжок в длину с места</t>
  </si>
  <si>
    <t>проплывание 50 м. в/ст.</t>
  </si>
  <si>
    <t>челночный бег 3*10 м.</t>
  </si>
  <si>
    <t>бросок набивного мяча 1 кг.</t>
  </si>
  <si>
    <t>выкрут прямых рук в плечевых суставах 50 см.</t>
  </si>
  <si>
    <t>100 м. КМП.баллы</t>
  </si>
  <si>
    <t>100 м. по выбору любым стилем(время)</t>
  </si>
  <si>
    <t>сумма баллов</t>
  </si>
  <si>
    <t>Кокуев Кирилл</t>
  </si>
  <si>
    <t>+</t>
  </si>
  <si>
    <t>1,55,88</t>
  </si>
  <si>
    <t>Соколов Павел</t>
  </si>
  <si>
    <t>1,47,89</t>
  </si>
  <si>
    <t>Челночный бег 3*10 м.</t>
  </si>
  <si>
    <t>сгибание,разгибание рук в упоре</t>
  </si>
  <si>
    <t>наклон вперёд,стоя на возвышении</t>
  </si>
  <si>
    <t>бег 1000 м.</t>
  </si>
  <si>
    <t>выкрут прямых рук вперёд,назад ( не менее 3-х раз)</t>
  </si>
  <si>
    <t>скольжение</t>
  </si>
  <si>
    <t>поднимание туловища из положения лёжа</t>
  </si>
  <si>
    <t>подтягивание на перекладине</t>
  </si>
  <si>
    <t>400 м. в/ст</t>
  </si>
  <si>
    <t>200 м. КМП.</t>
  </si>
  <si>
    <t>теория</t>
  </si>
  <si>
    <t>действующий разряд</t>
  </si>
  <si>
    <t>Сумма баллов</t>
  </si>
  <si>
    <t>Еремеева Мария</t>
  </si>
  <si>
    <t>-</t>
  </si>
  <si>
    <t>Орищенко Матвей</t>
  </si>
  <si>
    <t>5,53,70</t>
  </si>
  <si>
    <t>800 в/ст.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</si>
</sst>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</numFmts>
  <fonts count="25">
    <font>
      <sz val="11"/>
      <color rgb="FF000000"/>
      <name val="Calibri"/>
      <charset val="204"/>
    </font>
    <font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wrapText="1" shrinkToFit="1"/>
    </xf>
    <xf numFmtId="0" fontId="1" fillId="0" borderId="1" xfId="0" applyNumberFormat="1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wrapText="1"/>
    </xf>
    <xf numFmtId="180" fontId="1" fillId="0" borderId="1" xfId="0" applyNumberFormat="1" applyFont="1" applyFill="1" applyBorder="1" applyAlignment="1">
      <alignment horizontal="center" wrapText="1" shrinkToFi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 shrinkToFit="1"/>
    </xf>
    <xf numFmtId="0" fontId="3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wrapText="1" shrinkToFit="1"/>
    </xf>
    <xf numFmtId="0" fontId="1" fillId="6" borderId="1" xfId="0" applyFont="1" applyFill="1" applyBorder="1" applyAlignment="1">
      <alignment horizontal="center" wrapText="1" shrinkToFi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">
    <dxf>
      <fill>
        <patternFill patternType="lightTrellis">
          <f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"/>
  <sheetViews>
    <sheetView tabSelected="1" topLeftCell="B1" workbookViewId="0">
      <selection activeCell="E10" sqref="E10"/>
    </sheetView>
  </sheetViews>
  <sheetFormatPr defaultColWidth="9.14285714285714" defaultRowHeight="15" outlineLevelRow="2"/>
  <cols>
    <col min="1" max="1" width="22.8571428571429" customWidth="1"/>
    <col min="3" max="3" width="9.14285714285714" customWidth="1"/>
    <col min="5" max="5" width="9.14285714285714" customWidth="1"/>
    <col min="7" max="7" width="9.14285714285714" customWidth="1"/>
    <col min="9" max="9" width="9.14285714285714" customWidth="1"/>
    <col min="11" max="11" width="9.14285714285714" customWidth="1"/>
    <col min="12" max="12" width="9" customWidth="1"/>
    <col min="13" max="13" width="9.14285714285714" customWidth="1"/>
    <col min="15" max="15" width="9.14285714285714" customWidth="1"/>
    <col min="17" max="17" width="9.14285714285714" customWidth="1"/>
    <col min="20" max="20" width="9.14285714285714" customWidth="1"/>
  </cols>
  <sheetData>
    <row r="1" ht="105" spans="1:21">
      <c r="A1" s="13" t="s">
        <v>0</v>
      </c>
      <c r="B1" s="2" t="s">
        <v>1</v>
      </c>
      <c r="C1" s="4" t="s">
        <v>2</v>
      </c>
      <c r="D1" s="2" t="s">
        <v>3</v>
      </c>
      <c r="E1" s="4" t="s">
        <v>2</v>
      </c>
      <c r="F1" s="2" t="s">
        <v>4</v>
      </c>
      <c r="G1" s="4" t="s">
        <v>2</v>
      </c>
      <c r="H1" s="2" t="s">
        <v>5</v>
      </c>
      <c r="I1" s="4" t="s">
        <v>2</v>
      </c>
      <c r="J1" s="2" t="s">
        <v>6</v>
      </c>
      <c r="K1" s="4" t="s">
        <v>2</v>
      </c>
      <c r="L1" s="2" t="s">
        <v>7</v>
      </c>
      <c r="M1" s="4" t="s">
        <v>2</v>
      </c>
      <c r="N1" s="2" t="s">
        <v>8</v>
      </c>
      <c r="O1" s="4" t="s">
        <v>2</v>
      </c>
      <c r="P1" s="2" t="s">
        <v>9</v>
      </c>
      <c r="Q1" s="4" t="s">
        <v>2</v>
      </c>
      <c r="R1" s="4" t="s">
        <v>10</v>
      </c>
      <c r="S1" s="2" t="s">
        <v>11</v>
      </c>
      <c r="T1" s="4" t="s">
        <v>2</v>
      </c>
      <c r="U1" s="9" t="s">
        <v>12</v>
      </c>
    </row>
    <row r="2" ht="22" customHeight="1" spans="1:21">
      <c r="A2" s="14" t="s">
        <v>13</v>
      </c>
      <c r="B2" s="2">
        <v>6.4</v>
      </c>
      <c r="C2" s="4" t="str">
        <f>IF(ISBLANK(B2),"0",IF(B2&lt;=6.3,"3",IF(B2&gt;6.5,"0",IF(B2=6.5,"1",IF(B2&lt;=6.4,"2",IF(B2&gt;6.4,"1",IF(B2&gt;6.3,"2")))))))</f>
        <v>2</v>
      </c>
      <c r="D2" s="2">
        <v>32</v>
      </c>
      <c r="E2" s="4" t="str">
        <f>IF(D2&gt;=20,"4",IF(D2&gt;=15,"3",IF(D2&gt;=11,"2",IF(D2=10,"1",IF(D2&lt;10,"0")))))</f>
        <v>4</v>
      </c>
      <c r="F2" s="2">
        <v>13</v>
      </c>
      <c r="G2" s="4" t="str">
        <f>IF(F2&gt;=8,"3",IF(F2&gt;=6,"2",IF(F2&gt;=4,"1",IF(F2&lt;4,"0"))))</f>
        <v>3</v>
      </c>
      <c r="H2" s="2">
        <v>197</v>
      </c>
      <c r="I2" s="4" t="str">
        <f>IF(H2&gt;=160,"4",IF(H2&gt;=140,"3",IF(H2&gt;=130,"2",IF(H2=120,"1",IF(H2&lt;120,"0")))))</f>
        <v>4</v>
      </c>
      <c r="J2" s="2" t="s">
        <v>14</v>
      </c>
      <c r="K2" s="4" t="str">
        <f>IF(ISBLANK(J2),"0",IF(J2="+","1",IF(J2="-","0")))</f>
        <v>1</v>
      </c>
      <c r="L2" s="2">
        <v>8.6</v>
      </c>
      <c r="M2" s="4" t="str">
        <f>IF(L2&lt;1.1,"0",IF(L2&lt;=8.9,"3",IF(L2&gt;9.8,"0",IF(L2&gt;9.5,"1",IF(L2&gt;8.9,"2",IF(L2&lt;=9.5,"2",IF(L2&gt;1.1,"3")))))))</f>
        <v>3</v>
      </c>
      <c r="N2" s="2">
        <v>5.7</v>
      </c>
      <c r="O2" s="4" t="str">
        <f>IF(N2&gt;=5,"3",IF(N2&gt;=4.5,"2",IF(N2&gt;=4,"1",IF(N2&lt;4,"0"))))</f>
        <v>3</v>
      </c>
      <c r="P2" s="2">
        <v>7</v>
      </c>
      <c r="Q2" s="4" t="str">
        <f>IF(ISBLANK(P2),"0",IF(P2&lt;=50,"1",IF(P2&gt;50,"0")))</f>
        <v>1</v>
      </c>
      <c r="R2" s="4">
        <v>1</v>
      </c>
      <c r="S2" s="4" t="s">
        <v>15</v>
      </c>
      <c r="T2" s="4" t="str">
        <f>IF(ISBLANK(S2),"0","1")</f>
        <v>1</v>
      </c>
      <c r="U2" s="15">
        <f>SUM(T2+R2+Q2+O2+M2+K2+I2+G2+E2+C2)</f>
        <v>23</v>
      </c>
    </row>
    <row r="3" spans="1:21">
      <c r="A3" s="10" t="s">
        <v>16</v>
      </c>
      <c r="B3" s="2">
        <v>6.3</v>
      </c>
      <c r="C3" s="4" t="str">
        <f>IF(ISBLANK(B3),"0",IF(B3&lt;=6.3,"3",IF(B3&gt;6.5,"0",IF(B3=6.5,"1",IF(B3&lt;=6.4,"2",IF(B3&gt;6.4,"1",IF(B3&gt;6.3,"2")))))))</f>
        <v>3</v>
      </c>
      <c r="D3" s="2">
        <v>35</v>
      </c>
      <c r="E3" s="4" t="str">
        <f>IF(D3&gt;=20,"4",IF(D3&gt;=15,"3",IF(D3&gt;=11,"2",IF(D3=10,"1",IF(D3&lt;10,"0")))))</f>
        <v>4</v>
      </c>
      <c r="F3" s="2">
        <v>8</v>
      </c>
      <c r="G3" s="4" t="str">
        <f>IF(F3&gt;=8,"3",IF(F3&gt;=6,"2",IF(F3&gt;=4,"1",IF(F3&lt;4,"0"))))</f>
        <v>3</v>
      </c>
      <c r="H3" s="2">
        <v>198</v>
      </c>
      <c r="I3" s="4" t="str">
        <f>IF(H3&gt;=160,"4",IF(H3&gt;=140,"3",IF(H3&gt;=130,"2",IF(H3=120,"1",IF(H3&lt;120,"0")))))</f>
        <v>4</v>
      </c>
      <c r="J3" s="2" t="s">
        <v>14</v>
      </c>
      <c r="K3" s="4" t="str">
        <f>IF(ISBLANK(J3),"0",IF(J3="+","1",IF(J3="-","0")))</f>
        <v>1</v>
      </c>
      <c r="L3" s="2">
        <v>8.6</v>
      </c>
      <c r="M3" s="4" t="str">
        <f>IF(L3&lt;1.1,"0",IF(L3&lt;=8.9,"3",IF(L3&gt;9.8,"0",IF(L3&gt;9.5,"1",IF(L3&gt;8.9,"2",IF(L3&lt;=9.5,"2",IF(L3&gt;1.1,"3")))))))</f>
        <v>3</v>
      </c>
      <c r="N3" s="2">
        <v>6.7</v>
      </c>
      <c r="O3" s="4" t="str">
        <f>IF(N3&gt;=5,"3",IF(N3&gt;=4.5,"2",IF(N3&gt;=4,"1",IF(N3&lt;4,"0"))))</f>
        <v>3</v>
      </c>
      <c r="P3" s="2">
        <v>40</v>
      </c>
      <c r="Q3" s="4" t="str">
        <f>IF(ISBLANK(P3),"0",IF(P3&lt;=50,"1",IF(P3&gt;50,"0")))</f>
        <v>1</v>
      </c>
      <c r="R3" s="4">
        <v>1</v>
      </c>
      <c r="S3" s="4" t="s">
        <v>17</v>
      </c>
      <c r="T3" s="4" t="str">
        <f>IF(ISBLANK(S3),"0","1")</f>
        <v>1</v>
      </c>
      <c r="U3" s="16">
        <f>SUM(T3+R3+Q3+O3+M3+K3+I3+G3+E3+C3)</f>
        <v>24</v>
      </c>
    </row>
  </sheetData>
  <conditionalFormatting sqref="S2">
    <cfRule type="containsText" dxfId="0" priority="2" operator="between" text="0">
      <formula>NOT(ISERROR(SEARCH("0",S2)))</formula>
    </cfRule>
  </conditionalFormatting>
  <conditionalFormatting sqref="R3">
    <cfRule type="containsText" dxfId="0" priority="13" operator="between" text="0">
      <formula>NOT(ISERROR(SEARCH("0",R3)))</formula>
    </cfRule>
  </conditionalFormatting>
  <conditionalFormatting sqref="S3">
    <cfRule type="containsText" dxfId="0" priority="1" operator="between" text="0">
      <formula>NOT(ISERROR(SEARCH("0",S3)))</formula>
    </cfRule>
  </conditionalFormatting>
  <conditionalFormatting sqref="U3">
    <cfRule type="containsText" dxfId="0" priority="12" operator="between" text="0">
      <formula>NOT(ISERROR(SEARCH("0",U3)))</formula>
    </cfRule>
  </conditionalFormatting>
  <conditionalFormatting sqref="C2:C3">
    <cfRule type="containsText" dxfId="0" priority="11" operator="between" text="0">
      <formula>NOT(ISERROR(SEARCH("0",C2)))</formula>
    </cfRule>
  </conditionalFormatting>
  <conditionalFormatting sqref="E2:E3">
    <cfRule type="containsText" dxfId="0" priority="10" operator="between" text="0">
      <formula>NOT(ISERROR(SEARCH("0",E2)))</formula>
    </cfRule>
  </conditionalFormatting>
  <conditionalFormatting sqref="G2:G3">
    <cfRule type="containsText" dxfId="0" priority="9" operator="between" text="0">
      <formula>NOT(ISERROR(SEARCH("0",G2)))</formula>
    </cfRule>
  </conditionalFormatting>
  <conditionalFormatting sqref="I2:I3">
    <cfRule type="containsText" dxfId="0" priority="8" operator="between" text="0">
      <formula>NOT(ISERROR(SEARCH("0",I2)))</formula>
    </cfRule>
  </conditionalFormatting>
  <conditionalFormatting sqref="K2:K3">
    <cfRule type="containsText" dxfId="0" priority="7" operator="between" text="0">
      <formula>NOT(ISERROR(SEARCH("0",K2)))</formula>
    </cfRule>
  </conditionalFormatting>
  <conditionalFormatting sqref="M2:M3">
    <cfRule type="containsText" dxfId="0" priority="6" operator="between" text="0">
      <formula>NOT(ISERROR(SEARCH("0",M2)))</formula>
    </cfRule>
  </conditionalFormatting>
  <conditionalFormatting sqref="O2:O3">
    <cfRule type="containsText" dxfId="0" priority="5" operator="between" text="0">
      <formula>NOT(ISERROR(SEARCH("0",O2)))</formula>
    </cfRule>
  </conditionalFormatting>
  <conditionalFormatting sqref="Q2:R2;Q3">
    <cfRule type="containsText" dxfId="0" priority="4" operator="between" text="0">
      <formula>NOT(ISERROR(SEARCH("0",Q2)))</formula>
    </cfRule>
  </conditionalFormatting>
  <conditionalFormatting sqref="T2:U2;T3">
    <cfRule type="containsText" dxfId="0" priority="3" operator="between" text="0">
      <formula>NOT(ISERROR(SEARCH("0",T2)))</formula>
    </cfRule>
  </conditionalFormatting>
  <pageMargins left="0.75" right="0.75" top="1" bottom="1" header="0.5" footer="0.5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zoomScale="80" zoomScaleNormal="80" workbookViewId="0">
      <selection activeCell="V4" sqref="V4"/>
    </sheetView>
  </sheetViews>
  <sheetFormatPr defaultColWidth="9" defaultRowHeight="15"/>
  <cols>
    <col min="1" max="1" width="20.2857142857143" style="1" customWidth="1"/>
    <col min="3" max="3" width="9" customWidth="1"/>
    <col min="5" max="5" width="9" customWidth="1"/>
    <col min="7" max="7" width="9" customWidth="1"/>
    <col min="9" max="11" width="9" customWidth="1"/>
    <col min="13" max="13" width="9" customWidth="1"/>
    <col min="14" max="14" width="7.28571428571429" customWidth="1"/>
    <col min="15" max="15" width="9" customWidth="1"/>
    <col min="17" max="17" width="9" customWidth="1"/>
    <col min="19" max="19" width="9" customWidth="1"/>
    <col min="21" max="21" width="9" customWidth="1"/>
    <col min="23" max="27" width="9" customWidth="1"/>
  </cols>
  <sheetData>
    <row r="1" ht="120" spans="1:28">
      <c r="A1" s="2" t="s">
        <v>0</v>
      </c>
      <c r="B1" s="2" t="s">
        <v>18</v>
      </c>
      <c r="C1" s="4" t="s">
        <v>2</v>
      </c>
      <c r="D1" s="2" t="s">
        <v>5</v>
      </c>
      <c r="E1" s="4" t="s">
        <v>2</v>
      </c>
      <c r="F1" s="2" t="s">
        <v>19</v>
      </c>
      <c r="G1" s="4" t="s">
        <v>2</v>
      </c>
      <c r="H1" s="2" t="s">
        <v>20</v>
      </c>
      <c r="I1" s="4" t="s">
        <v>2</v>
      </c>
      <c r="J1" s="2" t="s">
        <v>21</v>
      </c>
      <c r="K1" s="4" t="s">
        <v>2</v>
      </c>
      <c r="L1" s="2" t="s">
        <v>22</v>
      </c>
      <c r="M1" s="4" t="s">
        <v>2</v>
      </c>
      <c r="N1" s="2" t="s">
        <v>8</v>
      </c>
      <c r="O1" s="4" t="s">
        <v>2</v>
      </c>
      <c r="P1" s="2" t="s">
        <v>23</v>
      </c>
      <c r="Q1" s="4" t="s">
        <v>2</v>
      </c>
      <c r="R1" s="2" t="s">
        <v>24</v>
      </c>
      <c r="S1" s="4" t="s">
        <v>2</v>
      </c>
      <c r="T1" s="2" t="s">
        <v>25</v>
      </c>
      <c r="U1" s="4" t="s">
        <v>2</v>
      </c>
      <c r="V1" s="2" t="s">
        <v>26</v>
      </c>
      <c r="W1" s="4" t="s">
        <v>2</v>
      </c>
      <c r="X1" s="2" t="s">
        <v>27</v>
      </c>
      <c r="Y1" s="4" t="s">
        <v>2</v>
      </c>
      <c r="Z1" s="2" t="s">
        <v>28</v>
      </c>
      <c r="AA1" s="2" t="s">
        <v>29</v>
      </c>
      <c r="AB1" s="9" t="s">
        <v>30</v>
      </c>
    </row>
    <row r="2" spans="1:28">
      <c r="A2" s="10" t="s">
        <v>31</v>
      </c>
      <c r="B2" s="11">
        <v>7.67</v>
      </c>
      <c r="C2" s="4" t="str">
        <f>IF(ISBLANK(B2),"0",IF(B2&lt;=8.7,"4",IF(B2&gt;9.3,"0",IF(B2&gt;9,"1",IF(B2&lt;=8.9,"3",IF(B2&gt;8.9,"2",IF(B2&lt;=9,"2",IF(B2&gt;8.7,"3"))))))))</f>
        <v>4</v>
      </c>
      <c r="D2" s="2">
        <v>191</v>
      </c>
      <c r="E2" s="4" t="str">
        <f>IF(D2&gt;=160,"4",IF(D2&gt;=150,"3",IF(D2&gt;=145,"2",IF(D2&gt;=140,"1",IF(D2&lt;140,"0")))))</f>
        <v>4</v>
      </c>
      <c r="F2" s="2">
        <v>33</v>
      </c>
      <c r="G2" s="4" t="str">
        <f>IF(F2&gt;=30,"4",IF(F2&gt;=25,"3",IF(F2&gt;=20,"2",IF(F2&gt;=13,"1",IF(F2&lt;13,"0")))))</f>
        <v>4</v>
      </c>
      <c r="H2" s="2">
        <v>16</v>
      </c>
      <c r="I2" s="4" t="str">
        <f>IF(H2&gt;=6,"4",IF(H2&gt;=5,"3",IF(H2&gt;=4.5,"2",IF(H2&gt;=4,"1",IF(H2&lt;4,"0")))))</f>
        <v>4</v>
      </c>
      <c r="J2" s="2" t="s">
        <v>32</v>
      </c>
      <c r="K2" s="4" t="str">
        <f>IF(ISBLANK(J2),"0",IF(J2&lt;=5,"4",IF(J2&gt;5.5,"0",IF(J2&gt;5.3,"1",IF(J2&lt;=5.1,"3",IF(B2&gt;5.1,"2",IF(J2&lt;=5.3,"2",IF(J2&gt;5,"3"))))))))</f>
        <v>0</v>
      </c>
      <c r="L2" s="2">
        <v>41</v>
      </c>
      <c r="M2" s="4" t="str">
        <f>IF(ISBLANK(L2),"0",IF(L2&lt;=50,"3",IF(L2&lt;=55,"2",IF(L2&lt;=60,"1",IF(L2&gt;60,"0")))))</f>
        <v>3</v>
      </c>
      <c r="N2" s="2">
        <v>10</v>
      </c>
      <c r="O2" s="4" t="str">
        <f>IF(N2&gt;=4.6,"4",IF(N2&gt;=4.4,"3",IF(N2&gt;=4.2,"2",IF(N2&gt;=4,"1",IF(N2&lt;4,"0")))))</f>
        <v>4</v>
      </c>
      <c r="P2" s="2">
        <v>7</v>
      </c>
      <c r="Q2" s="4" t="str">
        <f>IF(P2&gt;=7,"1",IF(D2&lt;7,"0"))</f>
        <v>1</v>
      </c>
      <c r="R2" s="2">
        <v>32</v>
      </c>
      <c r="S2" s="4" t="str">
        <f>IF(R2&gt;=42,"1",IF(R2&lt;42,"0"))</f>
        <v>0</v>
      </c>
      <c r="T2" s="2">
        <v>3</v>
      </c>
      <c r="U2" s="4" t="str">
        <f>IF(T2&gt;=5,"1",IF(T2&lt;5,"0"))</f>
        <v>0</v>
      </c>
      <c r="V2" s="2" t="s">
        <v>14</v>
      </c>
      <c r="W2" s="4" t="str">
        <f>IF(ISBLANK(V2),"0",IF(V2="+","1",IF(V2="-","0")))</f>
        <v>1</v>
      </c>
      <c r="X2" s="2">
        <v>4</v>
      </c>
      <c r="Y2" s="4" t="str">
        <f>IF(ISBLANK(X2),"0",IF(X2&lt;=4,"1",IF(X2&gt;4,"0")))</f>
        <v>1</v>
      </c>
      <c r="Z2" s="2"/>
      <c r="AA2" s="2"/>
      <c r="AB2" s="9">
        <f>SUM(C2+E2+G2+I2+K2+M2+Q2+O2+S2+U2+W2+Y2)</f>
        <v>26</v>
      </c>
    </row>
    <row r="3" spans="1:28">
      <c r="A3" s="12" t="s">
        <v>33</v>
      </c>
      <c r="B3" s="2">
        <v>8.1</v>
      </c>
      <c r="C3" s="4" t="str">
        <f>IF(ISBLANK(B3),"0",IF(B3&lt;=8.7,"4",IF(B3&gt;9.3,"0",IF(B3&gt;9,"1",IF(B3&lt;=8.9,"3",IF(B3&gt;8.9,"2",IF(B3&lt;=9,"2",IF(B3&gt;8.7,"3"))))))))</f>
        <v>4</v>
      </c>
      <c r="D3" s="2">
        <v>173</v>
      </c>
      <c r="E3" s="4" t="str">
        <f>IF(D3&gt;=160,"4",IF(D3&gt;=150,"3",IF(D3&gt;=145,"2",IF(D3&gt;=140,"1",IF(D3&lt;140,"0")))))</f>
        <v>4</v>
      </c>
      <c r="F3" s="2">
        <v>20</v>
      </c>
      <c r="G3" s="4" t="str">
        <f>IF(F3&gt;=30,"4",IF(F3&gt;=25,"3",IF(F3&gt;=20,"2",IF(F3&gt;=13,"1",IF(F3&lt;13,"0")))))</f>
        <v>2</v>
      </c>
      <c r="H3" s="2">
        <v>0</v>
      </c>
      <c r="I3" s="4" t="str">
        <f>IF(H3&gt;=6,"4",IF(H3&gt;=5,"3",IF(H3&gt;=4.5,"2",IF(H3&gt;=4,"1",IF(H3&lt;4,"0")))))</f>
        <v>0</v>
      </c>
      <c r="J3" s="2" t="s">
        <v>32</v>
      </c>
      <c r="K3" s="4" t="str">
        <f>IF(ISBLANK(J3),"0",IF(J3&lt;=5,"4",IF(J3&gt;5.5,"0",IF(J3&gt;5.3,"1",IF(J3&lt;=5.1,"3",IF(B3&gt;5.1,"2",IF(J3&lt;=5.3,"2",IF(J3&gt;5,"3"))))))))</f>
        <v>0</v>
      </c>
      <c r="L3" s="2">
        <v>48</v>
      </c>
      <c r="M3" s="4" t="str">
        <f>IF(ISBLANK(L3),"0",IF(L3&lt;=50,"3",IF(L3&lt;=55,"2",IF(L3&lt;=60,"1",IF(L3&gt;60,"0")))))</f>
        <v>3</v>
      </c>
      <c r="N3" s="2">
        <v>7.1</v>
      </c>
      <c r="O3" s="4" t="str">
        <f>IF(N3&gt;=4.6,"4",IF(N3&gt;=4.4,"3",IF(N3&gt;=4.2,"2",IF(N3&gt;=4,"1",IF(N3&lt;4,"0")))))</f>
        <v>4</v>
      </c>
      <c r="P3" s="2">
        <v>6</v>
      </c>
      <c r="Q3" s="4">
        <v>0</v>
      </c>
      <c r="R3" s="2">
        <v>37</v>
      </c>
      <c r="S3" s="4" t="str">
        <f>IF(R3&gt;=42,"1",IF(R3&lt;42,"0"))</f>
        <v>0</v>
      </c>
      <c r="T3" s="2">
        <v>4</v>
      </c>
      <c r="U3" s="4" t="str">
        <f>IF(T3&gt;=5,"1",IF(T3&lt;5,"0"))</f>
        <v>0</v>
      </c>
      <c r="V3" s="2" t="s">
        <v>14</v>
      </c>
      <c r="W3" s="4" t="str">
        <f>IF(ISBLANK(V3),"0",IF(V3="+","1",IF(V3="-","0")))</f>
        <v>1</v>
      </c>
      <c r="X3" s="2" t="s">
        <v>34</v>
      </c>
      <c r="Y3" s="4" t="str">
        <f>IF(ISBLANK(X3),"0",IF(X3&lt;=4,"1",IF(X3&gt;4,"0")))</f>
        <v>0</v>
      </c>
      <c r="Z3" s="2"/>
      <c r="AA3" s="2"/>
      <c r="AB3" s="9">
        <f>SUM(C3+E3+G3+I3+K3+M3+Q3+O3+S3+U3+W3+Y3)</f>
        <v>18</v>
      </c>
    </row>
    <row r="6" spans="1:7">
      <c r="A6" s="7"/>
      <c r="B6" s="8"/>
      <c r="C6" s="8"/>
      <c r="D6" s="8"/>
      <c r="E6" s="8"/>
      <c r="F6" s="8"/>
      <c r="G6" s="8"/>
    </row>
    <row r="7" spans="1:7">
      <c r="A7" s="7"/>
      <c r="B7" s="8"/>
      <c r="C7" s="8"/>
      <c r="D7" s="8"/>
      <c r="E7" s="8"/>
      <c r="F7" s="8"/>
      <c r="G7" s="8"/>
    </row>
    <row r="8" spans="1:7">
      <c r="A8" s="7"/>
      <c r="B8" s="8"/>
      <c r="C8" s="8"/>
      <c r="D8" s="8"/>
      <c r="E8" s="8"/>
      <c r="F8" s="8"/>
      <c r="G8" s="8"/>
    </row>
    <row r="9" spans="1:7">
      <c r="A9" s="7"/>
      <c r="B9" s="8"/>
      <c r="C9" s="8"/>
      <c r="D9" s="8"/>
      <c r="E9" s="8"/>
      <c r="F9" s="8"/>
      <c r="G9" s="8"/>
    </row>
    <row r="10" spans="1:7">
      <c r="A10" s="7"/>
      <c r="B10" s="8"/>
      <c r="C10" s="8"/>
      <c r="D10" s="8"/>
      <c r="E10" s="8"/>
      <c r="F10" s="8"/>
      <c r="G10" s="8"/>
    </row>
    <row r="11" spans="1:7">
      <c r="A11" s="7"/>
      <c r="B11" s="8"/>
      <c r="C11" s="8"/>
      <c r="D11" s="8"/>
      <c r="E11" s="8"/>
      <c r="F11" s="8"/>
      <c r="G11" s="8"/>
    </row>
  </sheetData>
  <sortState ref="A1:Z4">
    <sortCondition ref="Z2" descending="1"/>
  </sortState>
  <conditionalFormatting sqref="C2:C3">
    <cfRule type="containsText" dxfId="0" priority="13" operator="between" text="0">
      <formula>NOT(ISERROR(SEARCH("0",C2)))</formula>
    </cfRule>
  </conditionalFormatting>
  <conditionalFormatting sqref="E2:E3">
    <cfRule type="containsText" dxfId="0" priority="12" operator="between" text="0">
      <formula>NOT(ISERROR(SEARCH("0",E2)))</formula>
    </cfRule>
  </conditionalFormatting>
  <conditionalFormatting sqref="G2:G3">
    <cfRule type="containsText" dxfId="0" priority="11" operator="between" text="0">
      <formula>NOT(ISERROR(SEARCH("0",G2)))</formula>
    </cfRule>
  </conditionalFormatting>
  <conditionalFormatting sqref="I2:I3">
    <cfRule type="containsText" dxfId="0" priority="10" operator="between" text="0">
      <formula>NOT(ISERROR(SEARCH("0",I2)))</formula>
    </cfRule>
  </conditionalFormatting>
  <conditionalFormatting sqref="K2:K3">
    <cfRule type="containsText" dxfId="0" priority="9" operator="between" text="0">
      <formula>NOT(ISERROR(SEARCH("0",K2)))</formula>
    </cfRule>
  </conditionalFormatting>
  <conditionalFormatting sqref="M2:M3">
    <cfRule type="containsText" dxfId="0" priority="8" operator="between" text="0">
      <formula>NOT(ISERROR(SEARCH("0",M2)))</formula>
    </cfRule>
  </conditionalFormatting>
  <conditionalFormatting sqref="O2:O3">
    <cfRule type="containsText" dxfId="0" priority="7" operator="between" text="0">
      <formula>NOT(ISERROR(SEARCH("0",O2)))</formula>
    </cfRule>
  </conditionalFormatting>
  <conditionalFormatting sqref="Q2:Q3">
    <cfRule type="containsText" dxfId="0" priority="6" operator="between" text="0">
      <formula>NOT(ISERROR(SEARCH("0",Q2)))</formula>
    </cfRule>
  </conditionalFormatting>
  <conditionalFormatting sqref="S2:S3">
    <cfRule type="containsText" dxfId="0" priority="5" operator="between" text="0">
      <formula>NOT(ISERROR(SEARCH("0",S2)))</formula>
    </cfRule>
  </conditionalFormatting>
  <conditionalFormatting sqref="U2:U3">
    <cfRule type="containsText" dxfId="0" priority="4" operator="between" text="0">
      <formula>NOT(ISERROR(SEARCH("0",U2)))</formula>
    </cfRule>
  </conditionalFormatting>
  <conditionalFormatting sqref="W2:W3">
    <cfRule type="containsText" dxfId="0" priority="3" operator="between" text="0">
      <formula>NOT(ISERROR(SEARCH("0",W2)))</formula>
    </cfRule>
  </conditionalFormatting>
  <conditionalFormatting sqref="Y2:Y3">
    <cfRule type="containsText" dxfId="0" priority="2" operator="between" text="0">
      <formula>NOT(ISERROR(SEARCH("0",Y2)))</formula>
    </cfRule>
  </conditionalFormatting>
  <conditionalFormatting sqref="AB2:AB3">
    <cfRule type="containsText" dxfId="0" priority="1" operator="between" text="0">
      <formula>NOT(ISERROR(SEARCH("0",AB2)))</formula>
    </cfRule>
  </conditionalFormatting>
  <pageMargins left="0.25" right="0.25" top="0.75" bottom="0.75" header="0.298611111111111" footer="0.29861111111111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4"/>
  <sheetViews>
    <sheetView zoomScale="74" zoomScaleNormal="74" workbookViewId="0">
      <selection activeCell="G12" sqref="G12"/>
    </sheetView>
  </sheetViews>
  <sheetFormatPr defaultColWidth="9" defaultRowHeight="15"/>
  <cols>
    <col min="1" max="1" width="20.2857142857143" style="1" customWidth="1"/>
    <col min="3" max="3" width="9" customWidth="1"/>
    <col min="5" max="5" width="9" customWidth="1"/>
    <col min="7" max="7" width="9" customWidth="1"/>
    <col min="9" max="9" width="9" customWidth="1"/>
    <col min="11" max="11" width="9" customWidth="1"/>
    <col min="12" max="12" width="7.28571428571429" customWidth="1"/>
    <col min="13" max="13" width="9" customWidth="1"/>
    <col min="15" max="15" width="9" customWidth="1"/>
    <col min="17" max="17" width="9" customWidth="1"/>
    <col min="19" max="19" width="9" customWidth="1"/>
    <col min="21" max="21" width="9" customWidth="1"/>
    <col min="23" max="23" width="9" customWidth="1"/>
    <col min="25" max="25" width="9" customWidth="1"/>
  </cols>
  <sheetData>
    <row r="1" ht="135" spans="1:28">
      <c r="A1" s="2" t="s">
        <v>0</v>
      </c>
      <c r="B1" s="3" t="s">
        <v>18</v>
      </c>
      <c r="C1" s="4" t="s">
        <v>2</v>
      </c>
      <c r="D1" s="2" t="s">
        <v>5</v>
      </c>
      <c r="E1" s="4" t="s">
        <v>2</v>
      </c>
      <c r="F1" s="2" t="s">
        <v>19</v>
      </c>
      <c r="G1" s="4" t="s">
        <v>2</v>
      </c>
      <c r="H1" s="2" t="s">
        <v>20</v>
      </c>
      <c r="I1" s="4" t="s">
        <v>2</v>
      </c>
      <c r="J1" s="2" t="s">
        <v>21</v>
      </c>
      <c r="K1" s="4" t="s">
        <v>2</v>
      </c>
      <c r="L1" s="2" t="s">
        <v>22</v>
      </c>
      <c r="M1" s="4" t="s">
        <v>2</v>
      </c>
      <c r="N1" s="2" t="s">
        <v>8</v>
      </c>
      <c r="O1" s="4" t="s">
        <v>2</v>
      </c>
      <c r="P1" s="2" t="s">
        <v>23</v>
      </c>
      <c r="Q1" s="4" t="s">
        <v>2</v>
      </c>
      <c r="R1" s="2" t="s">
        <v>24</v>
      </c>
      <c r="S1" s="4" t="s">
        <v>2</v>
      </c>
      <c r="T1" s="2" t="s">
        <v>25</v>
      </c>
      <c r="U1" s="4" t="s">
        <v>2</v>
      </c>
      <c r="V1" s="2" t="s">
        <v>27</v>
      </c>
      <c r="W1" s="4" t="s">
        <v>2</v>
      </c>
      <c r="X1" s="2" t="s">
        <v>35</v>
      </c>
      <c r="Y1" s="4" t="s">
        <v>2</v>
      </c>
      <c r="Z1" s="2" t="s">
        <v>28</v>
      </c>
      <c r="AA1" s="2" t="s">
        <v>29</v>
      </c>
      <c r="AB1" s="9" t="s">
        <v>30</v>
      </c>
    </row>
    <row r="2" ht="28" customHeight="1" spans="1:28">
      <c r="A2" s="5"/>
      <c r="B2" s="3"/>
      <c r="C2" s="4" t="str">
        <f t="shared" ref="C2:C6" si="0">IF(ISBLANK(B2),"0",IF(B2&lt;=7.9,"4",IF(B2&gt;9.3,"0",IF(B2&gt;8.3,"1",IF(B2&lt;=8,"3",IF(B2&gt;8,"2",IF(B2&lt;=8.3,"2",IF(B2&gt;7.9,"3"))))))))</f>
        <v>0</v>
      </c>
      <c r="D2" s="2"/>
      <c r="E2" s="4" t="str">
        <f t="shared" ref="E2:E6" si="1">IF(D2&gt;=200,"4",IF(D2&gt;=190,"3",IF(D2&gt;=180,"2",IF(D2&gt;=140,"1",IF(D2&lt;140,"0")))))</f>
        <v>0</v>
      </c>
      <c r="F2" s="2"/>
      <c r="G2" s="4" t="str">
        <f t="shared" ref="G2:G6" si="2">IF(F2&gt;=50,"4",IF(F2&gt;=45,"3",IF(F2&gt;=40,"2",IF(F2&gt;=13,"1",IF(F2&lt;13,"0")))))</f>
        <v>0</v>
      </c>
      <c r="H2" s="2"/>
      <c r="I2" s="4" t="str">
        <f t="shared" ref="I2:I6" si="3">IF(H2&gt;=11,"4",IF(H2&gt;=9,"3",IF(H2&gt;=8,"2",IF(H2&gt;=4,"1",IF(H2&lt;4,"0")))))</f>
        <v>0</v>
      </c>
      <c r="J2" s="2"/>
      <c r="K2" s="4" t="str">
        <f t="shared" ref="K2:K6" si="4">IF(ISBLANK(J2),"0",IF(J2&lt;=4.2,"4",IF(J2&gt;5.5,"0",IF(J2&gt;4.5,"1",IF(J2&lt;=4.3,"3",IF(B2&gt;4.3,"2",IF(J2&lt;=4.5,"2",IF(J2&gt;4.2,"3"))))))))</f>
        <v>0</v>
      </c>
      <c r="L2" s="2"/>
      <c r="M2" s="4" t="str">
        <f t="shared" ref="M2:M6" si="5">IF(ISBLANK(L2),"0",IF(L2&lt;=50,"3",IF(L2&lt;=55,"2",IF(L2&lt;=60,"1",IF(L2&gt;60,"0")))))</f>
        <v>0</v>
      </c>
      <c r="N2" s="2"/>
      <c r="O2" s="4" t="str">
        <f t="shared" ref="O2:O6" si="6">IF(N2&gt;=5.5,"4",IF(N2&gt;=5.3,"3",IF(N2&gt;=5,"2",IF(N2&gt;=4,"1",IF(N2&lt;4,"0")))))</f>
        <v>0</v>
      </c>
      <c r="P2" s="2"/>
      <c r="Q2" s="4" t="str">
        <f t="shared" ref="Q2:Q6" si="7">IF(P2&gt;=7,"1",IF(D2&lt;7,"0"))</f>
        <v>0</v>
      </c>
      <c r="R2" s="2"/>
      <c r="S2" s="4" t="str">
        <f t="shared" ref="S2:S6" si="8">IF(R2&gt;=50,"1",IF(R2&lt;50,"0"))</f>
        <v>0</v>
      </c>
      <c r="T2" s="2"/>
      <c r="U2" s="4" t="str">
        <f t="shared" ref="U2:U6" si="9">IF(T2&gt;=10,"1",IF(T2&lt;10,"0"))</f>
        <v>0</v>
      </c>
      <c r="V2" s="2"/>
      <c r="W2" s="4" t="str">
        <f t="shared" ref="W2:W6" si="10">IF(ISBLANK(V2),"0",IF(V2&lt;=2.4,"1",IF(V2&gt;2.4,"0")))</f>
        <v>0</v>
      </c>
      <c r="X2" s="2"/>
      <c r="Y2" s="4" t="str">
        <f t="shared" ref="Y2:Y6" si="11">IF(ISBLANK(X2),"0",IF(X2&lt;=11.2,"1",IF(X2&gt;11.2,"0")))</f>
        <v>0</v>
      </c>
      <c r="Z2" s="2"/>
      <c r="AA2" s="2"/>
      <c r="AB2" s="9">
        <f t="shared" ref="AB2:AB6" si="12">SUM(C2+E2+G2+I2+K2+M2+Q2+O2+S2+U2+W2+Y2)</f>
        <v>0</v>
      </c>
    </row>
    <row r="3" ht="37" customHeight="1" spans="1:28">
      <c r="A3" s="6"/>
      <c r="B3" s="3"/>
      <c r="C3" s="4" t="str">
        <f t="shared" si="0"/>
        <v>0</v>
      </c>
      <c r="D3" s="2"/>
      <c r="E3" s="4" t="str">
        <f t="shared" si="1"/>
        <v>0</v>
      </c>
      <c r="F3" s="2"/>
      <c r="G3" s="4" t="str">
        <f t="shared" si="2"/>
        <v>0</v>
      </c>
      <c r="H3" s="2"/>
      <c r="I3" s="4" t="str">
        <f t="shared" si="3"/>
        <v>0</v>
      </c>
      <c r="J3" s="2"/>
      <c r="K3" s="4" t="str">
        <f t="shared" si="4"/>
        <v>0</v>
      </c>
      <c r="L3" s="2"/>
      <c r="M3" s="4" t="str">
        <f t="shared" si="5"/>
        <v>0</v>
      </c>
      <c r="N3" s="2"/>
      <c r="O3" s="4" t="str">
        <f t="shared" si="6"/>
        <v>0</v>
      </c>
      <c r="P3" s="2"/>
      <c r="Q3" s="4" t="str">
        <f t="shared" si="7"/>
        <v>0</v>
      </c>
      <c r="R3" s="2"/>
      <c r="S3" s="4" t="str">
        <f t="shared" si="8"/>
        <v>0</v>
      </c>
      <c r="T3" s="2"/>
      <c r="U3" s="4" t="str">
        <f t="shared" si="9"/>
        <v>0</v>
      </c>
      <c r="V3" s="2"/>
      <c r="W3" s="4" t="str">
        <f t="shared" si="10"/>
        <v>0</v>
      </c>
      <c r="X3" s="2"/>
      <c r="Y3" s="4" t="str">
        <f t="shared" si="11"/>
        <v>0</v>
      </c>
      <c r="Z3" s="2"/>
      <c r="AA3" s="2"/>
      <c r="AB3" s="9">
        <f t="shared" si="12"/>
        <v>0</v>
      </c>
    </row>
    <row r="4" ht="38" customHeight="1" spans="1:28">
      <c r="A4" s="6"/>
      <c r="B4" s="3"/>
      <c r="C4" s="4" t="str">
        <f t="shared" si="0"/>
        <v>0</v>
      </c>
      <c r="D4" s="2"/>
      <c r="E4" s="4" t="str">
        <f t="shared" si="1"/>
        <v>0</v>
      </c>
      <c r="F4" s="2"/>
      <c r="G4" s="4" t="str">
        <f t="shared" si="2"/>
        <v>0</v>
      </c>
      <c r="H4" s="2"/>
      <c r="I4" s="4" t="str">
        <f t="shared" si="3"/>
        <v>0</v>
      </c>
      <c r="J4" s="2"/>
      <c r="K4" s="4" t="str">
        <f t="shared" si="4"/>
        <v>0</v>
      </c>
      <c r="L4" s="2"/>
      <c r="M4" s="4" t="str">
        <f t="shared" si="5"/>
        <v>0</v>
      </c>
      <c r="N4" s="2"/>
      <c r="O4" s="4" t="str">
        <f t="shared" si="6"/>
        <v>0</v>
      </c>
      <c r="P4" s="2"/>
      <c r="Q4" s="4" t="str">
        <f t="shared" si="7"/>
        <v>0</v>
      </c>
      <c r="R4" s="2"/>
      <c r="S4" s="4" t="str">
        <f t="shared" si="8"/>
        <v>0</v>
      </c>
      <c r="T4" s="2"/>
      <c r="U4" s="4" t="str">
        <f t="shared" si="9"/>
        <v>0</v>
      </c>
      <c r="V4" s="2"/>
      <c r="W4" s="4" t="str">
        <f t="shared" si="10"/>
        <v>0</v>
      </c>
      <c r="X4" s="2"/>
      <c r="Y4" s="4" t="str">
        <f t="shared" si="11"/>
        <v>0</v>
      </c>
      <c r="Z4" s="2"/>
      <c r="AA4" s="2"/>
      <c r="AB4" s="9"/>
    </row>
    <row r="5" ht="36" customHeight="1" spans="1:28">
      <c r="A5" s="6"/>
      <c r="B5" s="3"/>
      <c r="C5" s="4" t="str">
        <f t="shared" si="0"/>
        <v>0</v>
      </c>
      <c r="D5" s="2"/>
      <c r="E5" s="4" t="str">
        <f t="shared" si="1"/>
        <v>0</v>
      </c>
      <c r="F5" s="2"/>
      <c r="G5" s="4" t="str">
        <f t="shared" si="2"/>
        <v>0</v>
      </c>
      <c r="H5" s="2"/>
      <c r="I5" s="4" t="str">
        <f t="shared" si="3"/>
        <v>0</v>
      </c>
      <c r="J5" s="2"/>
      <c r="K5" s="4" t="str">
        <f t="shared" si="4"/>
        <v>0</v>
      </c>
      <c r="L5" s="2"/>
      <c r="M5" s="4" t="str">
        <f t="shared" si="5"/>
        <v>0</v>
      </c>
      <c r="N5" s="2"/>
      <c r="O5" s="4" t="str">
        <f t="shared" si="6"/>
        <v>0</v>
      </c>
      <c r="P5" s="2"/>
      <c r="Q5" s="4" t="str">
        <f t="shared" si="7"/>
        <v>0</v>
      </c>
      <c r="R5" s="2"/>
      <c r="S5" s="4" t="str">
        <f t="shared" si="8"/>
        <v>0</v>
      </c>
      <c r="T5" s="2"/>
      <c r="U5" s="4" t="str">
        <f t="shared" si="9"/>
        <v>0</v>
      </c>
      <c r="V5" s="2"/>
      <c r="W5" s="4" t="str">
        <f t="shared" si="10"/>
        <v>0</v>
      </c>
      <c r="X5" s="2"/>
      <c r="Y5" s="4" t="str">
        <f t="shared" si="11"/>
        <v>0</v>
      </c>
      <c r="Z5" s="2"/>
      <c r="AA5" s="2"/>
      <c r="AB5" s="9">
        <f t="shared" si="12"/>
        <v>0</v>
      </c>
    </row>
    <row r="6" spans="1:28">
      <c r="A6" s="6"/>
      <c r="B6" s="3"/>
      <c r="C6" s="4" t="str">
        <f t="shared" si="0"/>
        <v>0</v>
      </c>
      <c r="D6" s="2"/>
      <c r="E6" s="4" t="str">
        <f t="shared" si="1"/>
        <v>0</v>
      </c>
      <c r="F6" s="2"/>
      <c r="G6" s="4" t="str">
        <f t="shared" si="2"/>
        <v>0</v>
      </c>
      <c r="H6" s="2"/>
      <c r="I6" s="4" t="str">
        <f t="shared" si="3"/>
        <v>0</v>
      </c>
      <c r="J6" s="2"/>
      <c r="K6" s="4" t="str">
        <f t="shared" si="4"/>
        <v>0</v>
      </c>
      <c r="L6" s="2"/>
      <c r="M6" s="4" t="str">
        <f t="shared" si="5"/>
        <v>0</v>
      </c>
      <c r="N6" s="2"/>
      <c r="O6" s="4" t="str">
        <f t="shared" si="6"/>
        <v>0</v>
      </c>
      <c r="P6" s="2"/>
      <c r="Q6" s="4" t="str">
        <f t="shared" si="7"/>
        <v>0</v>
      </c>
      <c r="R6" s="2"/>
      <c r="S6" s="4" t="str">
        <f t="shared" si="8"/>
        <v>0</v>
      </c>
      <c r="T6" s="2"/>
      <c r="U6" s="4" t="str">
        <f t="shared" si="9"/>
        <v>0</v>
      </c>
      <c r="V6" s="2"/>
      <c r="W6" s="4" t="str">
        <f t="shared" si="10"/>
        <v>0</v>
      </c>
      <c r="X6" s="2"/>
      <c r="Y6" s="4" t="str">
        <f t="shared" si="11"/>
        <v>0</v>
      </c>
      <c r="Z6" s="2"/>
      <c r="AA6" s="2"/>
      <c r="AB6" s="9">
        <f t="shared" si="12"/>
        <v>0</v>
      </c>
    </row>
    <row r="9" customFormat="1" spans="1:7">
      <c r="A9" s="7"/>
      <c r="B9" s="8"/>
      <c r="C9" s="8"/>
      <c r="D9" s="8"/>
      <c r="E9" s="8"/>
      <c r="F9" s="8"/>
      <c r="G9" s="8"/>
    </row>
    <row r="10" customFormat="1" spans="1:7">
      <c r="A10" s="7"/>
      <c r="B10" s="8"/>
      <c r="C10" s="8"/>
      <c r="D10" s="8"/>
      <c r="E10" s="8"/>
      <c r="F10" s="8"/>
      <c r="G10" s="8"/>
    </row>
    <row r="11" customFormat="1" spans="1:7">
      <c r="A11" s="7"/>
      <c r="B11" s="8"/>
      <c r="C11" s="8"/>
      <c r="D11" s="8"/>
      <c r="E11" s="8"/>
      <c r="F11" s="8"/>
      <c r="G11" s="8"/>
    </row>
    <row r="12" customFormat="1" spans="1:7">
      <c r="A12" s="7"/>
      <c r="B12" s="8"/>
      <c r="C12" s="8"/>
      <c r="D12" s="8"/>
      <c r="E12" s="8"/>
      <c r="F12" s="8"/>
      <c r="G12" s="8"/>
    </row>
    <row r="13" customFormat="1" spans="1:7">
      <c r="A13" s="7"/>
      <c r="B13" s="8"/>
      <c r="C13" s="8"/>
      <c r="D13" s="8"/>
      <c r="E13" s="8"/>
      <c r="F13" s="8"/>
      <c r="G13" s="8"/>
    </row>
    <row r="14" customFormat="1" spans="1:7">
      <c r="A14" s="7"/>
      <c r="B14" s="8"/>
      <c r="C14" s="8"/>
      <c r="D14" s="8"/>
      <c r="E14" s="8"/>
      <c r="F14" s="8"/>
      <c r="G14" s="8"/>
    </row>
  </sheetData>
  <sortState ref="V2:V4">
    <sortCondition ref="V2" descending="1"/>
  </sortState>
  <conditionalFormatting sqref="C2:C6">
    <cfRule type="containsText" dxfId="0" priority="26" operator="between" text="0">
      <formula>NOT(ISERROR(SEARCH("0",C2)))</formula>
    </cfRule>
    <cfRule type="containsText" dxfId="0" priority="13" operator="between" text="0">
      <formula>NOT(ISERROR(SEARCH("0",C2)))</formula>
    </cfRule>
  </conditionalFormatting>
  <conditionalFormatting sqref="E2:E6">
    <cfRule type="containsText" dxfId="0" priority="25" operator="between" text="0">
      <formula>NOT(ISERROR(SEARCH("0",E2)))</formula>
    </cfRule>
    <cfRule type="containsText" dxfId="0" priority="12" operator="between" text="0">
      <formula>NOT(ISERROR(SEARCH("0",E2)))</formula>
    </cfRule>
  </conditionalFormatting>
  <conditionalFormatting sqref="G2:G6">
    <cfRule type="containsText" dxfId="0" priority="24" operator="between" text="0">
      <formula>NOT(ISERROR(SEARCH("0",G2)))</formula>
    </cfRule>
    <cfRule type="containsText" dxfId="0" priority="11" operator="between" text="0">
      <formula>NOT(ISERROR(SEARCH("0",G2)))</formula>
    </cfRule>
  </conditionalFormatting>
  <conditionalFormatting sqref="I2:I6">
    <cfRule type="containsText" dxfId="0" priority="23" operator="between" text="0">
      <formula>NOT(ISERROR(SEARCH("0",I2)))</formula>
    </cfRule>
    <cfRule type="containsText" dxfId="0" priority="10" operator="between" text="0">
      <formula>NOT(ISERROR(SEARCH("0",I2)))</formula>
    </cfRule>
  </conditionalFormatting>
  <conditionalFormatting sqref="K2:K6">
    <cfRule type="containsText" dxfId="0" priority="22" operator="between" text="0">
      <formula>NOT(ISERROR(SEARCH("0",K2)))</formula>
    </cfRule>
    <cfRule type="containsText" dxfId="0" priority="9" operator="between" text="0">
      <formula>NOT(ISERROR(SEARCH("0",K2)))</formula>
    </cfRule>
  </conditionalFormatting>
  <conditionalFormatting sqref="M2:M6">
    <cfRule type="containsText" dxfId="0" priority="21" operator="between" text="0">
      <formula>NOT(ISERROR(SEARCH("0",M2)))</formula>
    </cfRule>
    <cfRule type="containsText" dxfId="0" priority="8" operator="between" text="0">
      <formula>NOT(ISERROR(SEARCH("0",M2)))</formula>
    </cfRule>
  </conditionalFormatting>
  <conditionalFormatting sqref="O2:O6">
    <cfRule type="containsText" dxfId="0" priority="20" operator="between" text="0">
      <formula>NOT(ISERROR(SEARCH("0",O2)))</formula>
    </cfRule>
    <cfRule type="containsText" dxfId="0" priority="7" operator="between" text="0">
      <formula>NOT(ISERROR(SEARCH("0",O2)))</formula>
    </cfRule>
  </conditionalFormatting>
  <conditionalFormatting sqref="Q2:Q6">
    <cfRule type="containsText" dxfId="0" priority="19" operator="between" text="0">
      <formula>NOT(ISERROR(SEARCH("0",Q2)))</formula>
    </cfRule>
    <cfRule type="containsText" dxfId="0" priority="6" operator="between" text="0">
      <formula>NOT(ISERROR(SEARCH("0",Q2)))</formula>
    </cfRule>
  </conditionalFormatting>
  <conditionalFormatting sqref="S2:S6">
    <cfRule type="containsText" dxfId="0" priority="18" operator="between" text="0">
      <formula>NOT(ISERROR(SEARCH("0",S2)))</formula>
    </cfRule>
    <cfRule type="containsText" dxfId="0" priority="5" operator="between" text="0">
      <formula>NOT(ISERROR(SEARCH("0",S2)))</formula>
    </cfRule>
  </conditionalFormatting>
  <conditionalFormatting sqref="U2:U6">
    <cfRule type="containsText" dxfId="0" priority="17" operator="between" text="0">
      <formula>NOT(ISERROR(SEARCH("0",U2)))</formula>
    </cfRule>
    <cfRule type="containsText" dxfId="0" priority="4" operator="between" text="0">
      <formula>NOT(ISERROR(SEARCH("0",U2)))</formula>
    </cfRule>
  </conditionalFormatting>
  <conditionalFormatting sqref="W2:W6">
    <cfRule type="containsText" dxfId="0" priority="16" operator="between" text="0">
      <formula>NOT(ISERROR(SEARCH("0",W2)))</formula>
    </cfRule>
    <cfRule type="containsText" dxfId="0" priority="3" operator="between" text="0">
      <formula>NOT(ISERROR(SEARCH("0",W2)))</formula>
    </cfRule>
  </conditionalFormatting>
  <conditionalFormatting sqref="Y2:Y6">
    <cfRule type="containsText" dxfId="0" priority="15" operator="between" text="0">
      <formula>NOT(ISERROR(SEARCH("0",Y2)))</formula>
    </cfRule>
    <cfRule type="containsText" dxfId="0" priority="2" operator="between" text="0">
      <formula>NOT(ISERROR(SEARCH("0",Y2)))</formula>
    </cfRule>
  </conditionalFormatting>
  <conditionalFormatting sqref="AB2:AB6">
    <cfRule type="containsText" dxfId="0" priority="14" operator="between" text="0">
      <formula>NOT(ISERROR(SEARCH("0",AB2)))</formula>
    </cfRule>
    <cfRule type="containsText" dxfId="0" priority="1" operator="between" text="0">
      <formula>NOT(ISERROR(SEARCH("0",AB2)))</formula>
    </cfRule>
  </conditionalFormatting>
  <pageMargins left="0.75" right="0.75" top="1" bottom="1" header="0.5" footer="0.5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НП-2</vt:lpstr>
      <vt:lpstr>ТГ-1</vt:lpstr>
      <vt:lpstr>ТГ-5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Пользователь</cp:lastModifiedBy>
  <cp:revision>3</cp:revision>
  <dcterms:created xsi:type="dcterms:W3CDTF">2019-11-25T13:32:00Z</dcterms:created>
  <cp:lastPrinted>2024-02-06T07:35:00Z</cp:lastPrinted>
  <dcterms:modified xsi:type="dcterms:W3CDTF">2024-10-24T08:31:40Z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4776F79D84144AAAB36E2F12FE11FBB1_12</vt:lpwstr>
  </property>
  <property fmtid="{D5CDD505-2E9C-101B-9397-08002B2CF9AE}" pid="10" name="KSOProductBuildVer">
    <vt:lpwstr>1049-12.2.0.18283</vt:lpwstr>
  </property>
</Properties>
</file>